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14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<sst xmlns="http://schemas.openxmlformats.org/spreadsheetml/2006/main" count="38" uniqueCount="38">
  <si>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Сводная таблица для расчета разницы 
в эксплуатации лодочных моторов 2 и 4 такта </t>
  </si>
  <si>
    <t>Видео инструкция, как пользоваться данным документом доступна по ссылке:</t>
  </si>
  <si>
    <t>Лодочный мотор 
4 такта</t>
  </si>
  <si>
    <t>Лодочный мотор 
2 такта</t>
  </si>
  <si>
    <t>Исходные данные (Заполните желтые поля)</t>
  </si>
  <si>
    <t>Цена мотора</t>
  </si>
  <si>
    <t>Стоимость бензина (руб.)</t>
  </si>
  <si>
    <t>Средний расход топлива в час (л)</t>
  </si>
  <si>
    <t>Количество дней на воде</t>
  </si>
  <si>
    <t>Количество часов наработки за день</t>
  </si>
  <si>
    <t>Расчет наработки и расхода топлива (Расчитывается автоматически)</t>
  </si>
  <si>
    <t>Наработка за сезон  (часов)</t>
  </si>
  <si>
    <t xml:space="preserve">Расход топлива за сезон (л) </t>
  </si>
  <si>
    <t>Расходы на бензин (руб.)</t>
  </si>
  <si>
    <t>Расходы на бензин и масло (руб.)</t>
  </si>
  <si>
    <t>Стоимость ТО (руб.)</t>
  </si>
  <si>
    <t>Разница в стоимости владения мотором</t>
  </si>
  <si>
    <t>Стоимость первого сезона (руб.)</t>
  </si>
  <si>
    <t>Стоимость второго сезона (руб.)</t>
  </si>
  <si>
    <t>Примечание:</t>
  </si>
  <si>
    <t>Поле желтого цвета:</t>
  </si>
  <si>
    <t>Заполните самостоятельно</t>
  </si>
  <si>
    <t xml:space="preserve">Файл подготовлен интернет магазином </t>
  </si>
  <si>
    <t>ПервыйЛодочный.РФ</t>
  </si>
  <si>
    <t>Нажмите на ссылку строкой выше для перехода на сайт</t>
  </si>
  <si>
    <t>На нашем сайте Вы можете посмотреть актуальные цены на лодки, лодочные моторы и оформить заказ с доставкой по России и СНГ.</t>
  </si>
  <si>
    <t xml:space="preserve">Оригинал документа доступен по ссылке: </t>
  </si>
  <si>
    <t>Стоимость третьего сезона (руб.)</t>
  </si>
  <si>
    <t>Общая стоимость 3-х сезонов владения (руб.)</t>
  </si>
  <si>
    <t>http://ПервыйЛодочный.РФ</t>
  </si>
  <si>
    <t>Перейдите по ней, и посмотрите подробное описание, как работать с файлом</t>
  </si>
  <si>
    <t>https://docs.google.com/spreadsheets/d/1ezWc9-quFsa8aOdAHLerIgB-F00VdjFxfZ4Q1Ti_Hac/edit?usp=sharing</t>
  </si>
  <si>
    <t>Стоимость масла 4 Т (Заправить картер) (руб.)</t>
  </si>
  <si>
    <t>Стоимость масла 2 Т (Разбавить бензин)(руб.)</t>
  </si>
  <si>
    <t>https://youtu.be/gEwJgKE7Gkk</t>
  </si>
  <si>
    <t>Таблица по расходу топлива:</t>
  </si>
  <si>
    <t>Потребность в масле (литров)</t>
  </si>
  <si>
    <t>Итоговая разница за 3 сезона (руб.)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</si>
</sst>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5"/>
      <name val="Calibri"/>
      <family val="2"/>
    </font>
    <font>
      <i/>
      <sz val="11"/>
      <color indexed="8"/>
      <name val="Calibri"/>
      <family val="0"/>
    </font>
    <font>
      <b/>
      <u val="single"/>
      <sz val="11"/>
      <color indexed="15"/>
      <name val="Calibri"/>
      <family val="0"/>
    </font>
    <font>
      <u val="single"/>
      <sz val="12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0"/>
    </font>
    <font>
      <b/>
      <sz val="14"/>
      <color theme="1"/>
      <name val="Calibri"/>
      <family val="2"/>
    </font>
    <font>
      <b/>
      <u val="single"/>
      <sz val="11"/>
      <color theme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42" fillId="34" borderId="10" xfId="0" applyFont="1" applyFill="1" applyBorder="1" applyAlignment="1">
      <alignment/>
    </xf>
    <xf numFmtId="9" fontId="0" fillId="34" borderId="10" xfId="56" applyFont="1" applyFill="1" applyBorder="1" applyAlignment="1">
      <alignment horizontal="center"/>
    </xf>
    <xf numFmtId="0" fontId="29" fillId="0" borderId="0" xfId="42" applyAlignment="1">
      <alignment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11" xfId="0" applyBorder="1" applyAlignment="1">
      <alignment/>
    </xf>
    <xf numFmtId="0" fontId="33" fillId="0" borderId="12" xfId="0" applyFont="1" applyBorder="1" applyAlignment="1">
      <alignment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left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45" fillId="0" borderId="0" xfId="42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lodka.ru/?utm_source=pdf&amp;utm_medium=1lodka&amp;utm_campaign=rashod_topliva" TargetMode="External" /><Relationship Id="rId2" Type="http://schemas.openxmlformats.org/officeDocument/2006/relationships/hyperlink" Target="http://1lodka.ru/blog/lodochnye_motory_5_l_s_sravnenie_2_taktnogo_i_4_taktnogo/?utm_source=pdf&amp;utm_medium=1lodka&amp;utm_content=opisanie_video&amp;utm_campaign=sravnenie_motorov_dengi" TargetMode="External" /><Relationship Id="rId3" Type="http://schemas.openxmlformats.org/officeDocument/2006/relationships/hyperlink" Target="https://youtu.be/gEwJgKE7Gkk" TargetMode="External" /><Relationship Id="rId4" Type="http://schemas.openxmlformats.org/officeDocument/2006/relationships/hyperlink" Target="https://docs.google.com/spreadsheets/d/1ezWc9-quFsa8aOdAHLerIgB-F00VdjFxfZ4Q1Ti_Hac/edit?usp=sharing" TargetMode="External" /><Relationship Id="rId5" Type="http://schemas.openxmlformats.org/officeDocument/2006/relationships/hyperlink" Target="http://1lodka.ru/?utm_source=pdf&amp;utm_medium=1lodka&amp;utm_campaign=rashod_topliv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116" zoomScaleNormal="116" zoomScalePageLayoutView="0" workbookViewId="0" topLeftCell="A15">
      <selection activeCell="A29" sqref="A29"/>
    </sheetView>
  </sheetViews>
  <sheetFormatPr defaultColWidth="8.875" defaultRowHeight="15.75"/>
  <cols>
    <col min="1" max="1" width="39.625" style="0" customWidth="1"/>
    <col min="2" max="2" width="17.00390625" style="0" bestFit="1" customWidth="1"/>
    <col min="3" max="3" width="17.50390625" style="0" customWidth="1"/>
  </cols>
  <sheetData>
    <row r="1" spans="1:3" ht="40.5" customHeight="1">
      <c r="A1" s="21" t="s">
        <v>0</v>
      </c>
      <c r="B1" s="22"/>
      <c r="C1" s="22"/>
    </row>
    <row r="3" s="15" customFormat="1" ht="15.75">
      <c r="A3" s="16" t="s">
        <v>1</v>
      </c>
    </row>
    <row r="4" ht="15.75">
      <c r="A4" s="14" t="s">
        <v>34</v>
      </c>
    </row>
    <row r="5" ht="15.75">
      <c r="A5" t="s">
        <v>30</v>
      </c>
    </row>
    <row r="7" spans="1:3" ht="30">
      <c r="A7" s="1"/>
      <c r="B7" s="2" t="s">
        <v>2</v>
      </c>
      <c r="C7" s="2" t="s">
        <v>3</v>
      </c>
    </row>
    <row r="8" spans="1:3" ht="15.75">
      <c r="A8" s="23" t="s">
        <v>4</v>
      </c>
      <c r="B8" s="23"/>
      <c r="C8" s="23"/>
    </row>
    <row r="9" spans="1:3" ht="15.75">
      <c r="A9" s="1" t="s">
        <v>5</v>
      </c>
      <c r="B9" s="3">
        <v>45000</v>
      </c>
      <c r="C9" s="3">
        <v>42000</v>
      </c>
    </row>
    <row r="10" spans="1:3" ht="15.75">
      <c r="A10" s="1" t="s">
        <v>32</v>
      </c>
      <c r="B10" s="3">
        <v>500</v>
      </c>
      <c r="C10" s="4">
        <v>0</v>
      </c>
    </row>
    <row r="11" spans="1:3" ht="15.75">
      <c r="A11" s="1" t="s">
        <v>33</v>
      </c>
      <c r="B11" s="4">
        <v>0</v>
      </c>
      <c r="C11" s="3">
        <v>500</v>
      </c>
    </row>
    <row r="12" spans="1:3" ht="15.75">
      <c r="A12" s="1" t="s">
        <v>6</v>
      </c>
      <c r="B12" s="3">
        <v>40.3</v>
      </c>
      <c r="C12" s="10">
        <f>B12</f>
        <v>40.3</v>
      </c>
    </row>
    <row r="13" spans="1:3" ht="15.75">
      <c r="A13" s="1" t="s">
        <v>7</v>
      </c>
      <c r="B13" s="3">
        <v>1</v>
      </c>
      <c r="C13" s="3">
        <v>2</v>
      </c>
    </row>
    <row r="14" spans="1:3" ht="15.75">
      <c r="A14" s="1" t="s">
        <v>8</v>
      </c>
      <c r="B14" s="3">
        <v>20</v>
      </c>
      <c r="C14" s="5">
        <f>B14</f>
        <v>20</v>
      </c>
    </row>
    <row r="15" spans="1:3" ht="15.75">
      <c r="A15" s="1" t="s">
        <v>9</v>
      </c>
      <c r="B15" s="3">
        <v>5</v>
      </c>
      <c r="C15" s="5">
        <f>B15</f>
        <v>5</v>
      </c>
    </row>
    <row r="16" spans="1:3" ht="15.75">
      <c r="A16" s="23" t="s">
        <v>10</v>
      </c>
      <c r="B16" s="23"/>
      <c r="C16" s="23"/>
    </row>
    <row r="17" spans="1:3" ht="15.75">
      <c r="A17" s="1" t="s">
        <v>11</v>
      </c>
      <c r="B17" s="11">
        <f>B15*B14</f>
        <v>100</v>
      </c>
      <c r="C17" s="11">
        <f>C15*C14</f>
        <v>100</v>
      </c>
    </row>
    <row r="18" spans="1:3" ht="15.75">
      <c r="A18" s="1" t="s">
        <v>12</v>
      </c>
      <c r="B18" s="11">
        <f>B14*B15*B13</f>
        <v>100</v>
      </c>
      <c r="C18" s="11">
        <f>C14*C15*C13</f>
        <v>200</v>
      </c>
    </row>
    <row r="19" spans="1:3" ht="15.75">
      <c r="A19" s="1" t="s">
        <v>13</v>
      </c>
      <c r="B19" s="11">
        <f>B15*B14*B13*B12</f>
        <v>4029.9999999999995</v>
      </c>
      <c r="C19" s="11">
        <f>C15*C14*C13*C12</f>
        <v>8059.999999999999</v>
      </c>
    </row>
    <row r="20" spans="1:3" ht="15.75">
      <c r="A20" s="1" t="s">
        <v>36</v>
      </c>
      <c r="B20" s="11">
        <v>1</v>
      </c>
      <c r="C20" s="11">
        <f>C18/40</f>
        <v>5</v>
      </c>
    </row>
    <row r="21" spans="1:3" ht="15.75">
      <c r="A21" s="1" t="s">
        <v>14</v>
      </c>
      <c r="B21" s="11">
        <f>B15*B14*B13*B12+(B10)</f>
        <v>4530</v>
      </c>
      <c r="C21" s="11">
        <f>C15*C14*C13*C12+(C18/40*C11)</f>
        <v>10560</v>
      </c>
    </row>
    <row r="22" spans="1:3" ht="15.75">
      <c r="A22" s="1" t="s">
        <v>15</v>
      </c>
      <c r="B22" s="6">
        <v>2500</v>
      </c>
      <c r="C22" s="6">
        <v>2000</v>
      </c>
    </row>
    <row r="23" spans="1:4" ht="15.75">
      <c r="A23" s="24" t="s">
        <v>16</v>
      </c>
      <c r="B23" s="25"/>
      <c r="C23" s="25"/>
      <c r="D23" s="26"/>
    </row>
    <row r="24" spans="1:4" ht="15.75">
      <c r="A24" s="1" t="s">
        <v>17</v>
      </c>
      <c r="B24" s="12">
        <f>B22+B21+B9</f>
        <v>52030</v>
      </c>
      <c r="C24" s="12">
        <f>C22+C21+C9</f>
        <v>54560</v>
      </c>
      <c r="D24" s="13">
        <f>(C24-B24)/C24</f>
        <v>0.046370967741935484</v>
      </c>
    </row>
    <row r="25" spans="1:4" ht="15.75">
      <c r="A25" s="1" t="s">
        <v>18</v>
      </c>
      <c r="B25" s="12">
        <f>B21+B22</f>
        <v>7030</v>
      </c>
      <c r="C25" s="12">
        <f>C21+C22</f>
        <v>12560</v>
      </c>
      <c r="D25" s="13">
        <f>(C25-B25)/C25</f>
        <v>0.44028662420382164</v>
      </c>
    </row>
    <row r="26" spans="1:4" ht="15.75">
      <c r="A26" s="9" t="s">
        <v>27</v>
      </c>
      <c r="B26" s="12">
        <f>B21+B22</f>
        <v>7030</v>
      </c>
      <c r="C26" s="12">
        <f>C21+C22</f>
        <v>12560</v>
      </c>
      <c r="D26" s="13">
        <f>(C26-B26)/C26</f>
        <v>0.44028662420382164</v>
      </c>
    </row>
    <row r="27" spans="1:4" ht="15.75">
      <c r="A27" s="1" t="s">
        <v>28</v>
      </c>
      <c r="B27" s="12">
        <f>B24+B25+B26</f>
        <v>66090</v>
      </c>
      <c r="C27" s="12">
        <f>C24+C25+C26</f>
        <v>79680</v>
      </c>
      <c r="D27" s="13">
        <f>(C27-B27)/C27</f>
        <v>0.17055722891566266</v>
      </c>
    </row>
    <row r="28" spans="1:3" ht="15.75">
      <c r="A28" s="1" t="s">
        <v>37</v>
      </c>
      <c r="B28" s="17"/>
      <c r="C28" s="18">
        <f>C27-B27</f>
        <v>13590</v>
      </c>
    </row>
    <row r="30" ht="15.75">
      <c r="A30" s="7" t="s">
        <v>19</v>
      </c>
    </row>
    <row r="31" spans="1:3" ht="15.75">
      <c r="A31" s="8" t="s">
        <v>20</v>
      </c>
      <c r="B31" s="6"/>
      <c r="C31" t="s">
        <v>21</v>
      </c>
    </row>
    <row r="34" spans="1:2" ht="15.75">
      <c r="A34" s="27" t="s">
        <v>22</v>
      </c>
      <c r="B34" s="27"/>
    </row>
    <row r="35" spans="1:2" ht="15.75">
      <c r="A35" s="28" t="s">
        <v>23</v>
      </c>
      <c r="B35" s="28"/>
    </row>
    <row r="36" spans="1:2" ht="15.75">
      <c r="A36" s="19" t="s">
        <v>24</v>
      </c>
      <c r="B36" s="19"/>
    </row>
    <row r="38" spans="1:2" ht="15.75">
      <c r="A38" s="20" t="s">
        <v>25</v>
      </c>
      <c r="B38" s="20"/>
    </row>
    <row r="40" spans="1:2" ht="15.75">
      <c r="A40" t="s">
        <v>26</v>
      </c>
      <c r="B40" s="14" t="s">
        <v>29</v>
      </c>
    </row>
    <row r="42" ht="15.75">
      <c r="A42" t="s">
        <v>35</v>
      </c>
    </row>
    <row r="43" ht="15.75">
      <c r="A43" s="14" t="s">
        <v>31</v>
      </c>
    </row>
  </sheetData>
  <sheetProtection/>
  <mergeCells count="8">
    <mergeCell ref="A36:B36"/>
    <mergeCell ref="A38:B38"/>
    <mergeCell ref="A1:C1"/>
    <mergeCell ref="A8:C8"/>
    <mergeCell ref="A16:C16"/>
    <mergeCell ref="A23:D23"/>
    <mergeCell ref="A34:B34"/>
    <mergeCell ref="A35:B35"/>
  </mergeCells>
  <hyperlinks>
    <hyperlink ref="A35" r:id="rId1" tooltip="Посмотрите сайт ПервыйЛодочный.РФ!" display="ПервыйЛодочный.РФ"/>
    <hyperlink ref="B40" r:id="rId2" tooltip="Переходите на сайт!" display="http://ПервыйЛодочный.РФ"/>
    <hyperlink ref="A4" r:id="rId3" display="https://youtu.be/gEwJgKE7Gkk"/>
    <hyperlink ref="A43" r:id="rId4" tooltip="Заполните пожалуста!" display="https://docs.google.com/spreadsheets/d/1ezWc9-quFsa8aOdAHLerIgB-F00VdjFxfZ4Q1Ti_Hac/edit?usp=sharing"/>
    <hyperlink ref="B35" r:id="rId5" tooltip="Посмотрите сайт ПервыйЛодочный.РФ!" display="http://1lodka.ru/?utm_source=pdf&amp;utm_medium=1lodka&amp;utm_campaign=rashod_topliva"/>
  </hyperlink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Microsoft Office</dc:creator>
  <cp:keywords/>
  <dc:description/>
  <cp:lastModifiedBy>Пользователь Microsoft Office</cp:lastModifiedBy>
  <dcterms:created xsi:type="dcterms:W3CDTF">2018-09-10T08:21:28Z</dcterms:created>
  <dcterms:modified xsi:type="dcterms:W3CDTF">2018-09-11T07:17:54Z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